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JAECH\TJAECH\OBLIGACIONES DE TRANSPARENCIA\TRIMESTRES\UT\INF_UT\"/>
    </mc:Choice>
  </mc:AlternateContent>
  <bookViews>
    <workbookView xWindow="0" yWindow="0" windowWidth="28800" windowHeight="10008"/>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A25" i="1"/>
  <c r="A24" i="1"/>
  <c r="A23" i="1"/>
  <c r="A22" i="1"/>
  <c r="A21" i="1"/>
  <c r="A20" i="1"/>
  <c r="A19" i="1"/>
  <c r="A18" i="1"/>
  <c r="A17" i="1"/>
  <c r="A16" i="1"/>
  <c r="A15" i="1"/>
  <c r="K46" i="1" l="1"/>
  <c r="J46" i="1"/>
  <c r="H46" i="1"/>
  <c r="F46" i="1"/>
  <c r="D46" i="1"/>
  <c r="B46" i="1"/>
  <c r="H45" i="1"/>
  <c r="F45" i="1"/>
  <c r="D45" i="1"/>
  <c r="B45" i="1"/>
  <c r="H44" i="1"/>
  <c r="F44" i="1"/>
  <c r="D44" i="1"/>
  <c r="B44" i="1"/>
  <c r="H43" i="1"/>
  <c r="F43" i="1"/>
  <c r="D43" i="1"/>
  <c r="B43" i="1"/>
  <c r="K42" i="1"/>
  <c r="H42" i="1"/>
  <c r="F42" i="1"/>
  <c r="D42" i="1"/>
  <c r="B42" i="1"/>
  <c r="K41" i="1"/>
  <c r="H41" i="1"/>
  <c r="F41" i="1"/>
  <c r="D41" i="1"/>
  <c r="B41" i="1"/>
  <c r="K40" i="1"/>
  <c r="H40" i="1"/>
  <c r="F40" i="1"/>
  <c r="D40" i="1"/>
  <c r="B40" i="1"/>
  <c r="H39" i="1"/>
  <c r="F39" i="1"/>
  <c r="D39" i="1"/>
  <c r="B39" i="1"/>
  <c r="H38" i="1"/>
  <c r="F38" i="1"/>
  <c r="D38" i="1"/>
  <c r="B38" i="1"/>
  <c r="E34" i="1"/>
  <c r="D34" i="1"/>
  <c r="B34" i="1"/>
  <c r="A27" i="1"/>
  <c r="B47" i="1" l="1"/>
</calcChain>
</file>

<file path=xl/sharedStrings.xml><?xml version="1.0" encoding="utf-8"?>
<sst xmlns="http://schemas.openxmlformats.org/spreadsheetml/2006/main" count="134" uniqueCount="87">
  <si>
    <t>Denominación o razón social (nombre) del Sujeto Obligado:</t>
  </si>
  <si>
    <t>Ejercicio:</t>
  </si>
  <si>
    <t>Fecha de elaboración:</t>
  </si>
  <si>
    <t>Nombre del RUT:</t>
  </si>
  <si>
    <t>Trimestre:</t>
  </si>
  <si>
    <r>
      <rPr>
        <b/>
        <sz val="12"/>
        <color theme="1"/>
        <rFont val="Calibri"/>
        <family val="2"/>
        <scheme val="minor"/>
      </rPr>
      <t>NOTA:</t>
    </r>
    <r>
      <rPr>
        <sz val="12"/>
        <color theme="1"/>
        <rFont val="Calibri"/>
        <family val="2"/>
        <scheme val="minor"/>
      </rPr>
      <t xml:space="preserve"> Tratandose de solicitudes para el ejercicio de los Derechos ARCO  únicamente se capturarán las columnas de "Folio", "Tipo de Solicitud" y "Estatus de la Solicitud", el resto de las columnas quedarán en blanco, esto significa que las columnas asociadas a: "Descripción de la Solicitud", "Breve descripción de la razón que la motivó (Prórroga)" se dejarán sin captura de ningún tipo con el fin de no vulnerar los datos personales.  </t>
    </r>
    <r>
      <rPr>
        <b/>
        <sz val="12"/>
        <color theme="1"/>
        <rFont val="Calibri"/>
        <family val="2"/>
        <scheme val="minor"/>
      </rPr>
      <t>En este formato no deberán capturarse datos personales de ningún tipo.</t>
    </r>
  </si>
  <si>
    <t>Folio</t>
  </si>
  <si>
    <t>Estatus</t>
  </si>
  <si>
    <t>Tipo de Solicitud</t>
  </si>
  <si>
    <t>Descripción de la solicitud</t>
  </si>
  <si>
    <t>Ampliación del plazo de respuesta 
(Prórroga)</t>
  </si>
  <si>
    <t>Breve descripción de la razón que la motivó
(Prórroga)</t>
  </si>
  <si>
    <t>Resolución por Clasificación 
(Únicamente para Solicitudes de Información)</t>
  </si>
  <si>
    <t>Solicitudes con recurso de revisión</t>
  </si>
  <si>
    <t>Colocar valor 1 si se ha emitido una resolución de clasificación de la información negando el acceso a esta. Colocar valor 0 caso contrario.</t>
  </si>
  <si>
    <t>Señalar el fundamento legal 
(si el valor es 1)</t>
  </si>
  <si>
    <t>Señalar la motivación y/o argumentación 
(si el valor es 1)</t>
  </si>
  <si>
    <t>Para las solicitudes que ameritaron clasificación seleccione según su tipo</t>
  </si>
  <si>
    <t>Terminada</t>
  </si>
  <si>
    <t>Información pública</t>
  </si>
  <si>
    <t>No</t>
  </si>
  <si>
    <t>Totales  
(Generados automaticamente)</t>
  </si>
  <si>
    <t>Total de solicitudes Recibidas</t>
  </si>
  <si>
    <t>Información Pública</t>
  </si>
  <si>
    <t>Datos Personales</t>
  </si>
  <si>
    <t>Total de Prórrogas</t>
  </si>
  <si>
    <t>Total de solicitudes que ameritaron clasificación</t>
  </si>
  <si>
    <t>Total de Solicitudes por estatus</t>
  </si>
  <si>
    <t>Desechada por falta de respuesta del ciudadano</t>
  </si>
  <si>
    <t xml:space="preserve">Cancelada </t>
  </si>
  <si>
    <t>En espera de ampliación de información</t>
  </si>
  <si>
    <t>En proceso, clasificada parcialmente</t>
  </si>
  <si>
    <t>En proceso</t>
  </si>
  <si>
    <t>Con pago realizado</t>
  </si>
  <si>
    <t>En espera de confirmar trámite o desahogo de prevención, con identidad acreditada</t>
  </si>
  <si>
    <t>En proceso, con resolución del comité de transparencia</t>
  </si>
  <si>
    <t>Reservadas</t>
  </si>
  <si>
    <t>En proceso con prevención, sin identidad acreditada</t>
  </si>
  <si>
    <t>Con pago realizado, datos personales</t>
  </si>
  <si>
    <t>En espera de confirmar trámite o desahogo de prevención, sin identidad acreditada</t>
  </si>
  <si>
    <t>En proceso, parcialmente competente</t>
  </si>
  <si>
    <t>Confidenciales</t>
  </si>
  <si>
    <t>En proceso con prórroga</t>
  </si>
  <si>
    <t>Desechada por falta de pago</t>
  </si>
  <si>
    <t>En espera de desahogo de prevención parcial</t>
  </si>
  <si>
    <t>En proceso, parcialmente presentada</t>
  </si>
  <si>
    <t>Parcialmente clasificadas</t>
  </si>
  <si>
    <t>En proceso, información adicional</t>
  </si>
  <si>
    <t>Desechada por falta de respuesta del sujeto obligado</t>
  </si>
  <si>
    <t>En espera de forma de entrega</t>
  </si>
  <si>
    <t>En proceso, sin identidad acreditada</t>
  </si>
  <si>
    <t>Ninguna de las anteriores</t>
  </si>
  <si>
    <t>Desechada por falta de selección del medio de entrega</t>
  </si>
  <si>
    <t>En espera de forma de entrega, datos personales</t>
  </si>
  <si>
    <t>Pendiente de acreditación de la identidad</t>
  </si>
  <si>
    <t>En espera de pago</t>
  </si>
  <si>
    <t>En proceso con identidad acreditada</t>
  </si>
  <si>
    <t>En proceso con prórroga, con identidad acreditada</t>
  </si>
  <si>
    <t>Pendiente de entrega de respuesta</t>
  </si>
  <si>
    <t>Totales de Solicitudes con recurso de revisión</t>
  </si>
  <si>
    <t>En espera de pago, datos personales</t>
  </si>
  <si>
    <t>En proceso con prevención, con identidad acreditada</t>
  </si>
  <si>
    <t>En proceso de entrega de informacion</t>
  </si>
  <si>
    <t>Por registrar que se hizo efectivo el derecho</t>
  </si>
  <si>
    <t>Si</t>
  </si>
  <si>
    <t>En espera de resolución del comité de transparencia</t>
  </si>
  <si>
    <t>En proceso con prórroga, sin identidad acreditada</t>
  </si>
  <si>
    <t>En proceso de entrega de información, datos personales</t>
  </si>
  <si>
    <t>Regreso de paso</t>
  </si>
  <si>
    <r>
      <rPr>
        <b/>
        <sz val="13"/>
        <color theme="1"/>
        <rFont val="Calibri"/>
        <family val="2"/>
        <scheme val="minor"/>
      </rPr>
      <t>Nota</t>
    </r>
    <r>
      <rPr>
        <sz val="13"/>
        <color theme="1"/>
        <rFont val="Calibri"/>
        <family val="2"/>
        <scheme val="minor"/>
      </rPr>
      <t xml:space="preserve">
(En caso de tener algun comentario, expréselo en este espacio)</t>
    </r>
  </si>
  <si>
    <t>Tribunal de Justicia Administrativa del Estado de Chiapas.</t>
  </si>
  <si>
    <t>Lic. Claudia Gpe. Castellanos Galdámez</t>
  </si>
  <si>
    <r>
      <t xml:space="preserve">TRIBUNAL DE JUSTICIA ADMINISTRATIVA
 DEL ESTADO DE CHIAPAS
</t>
    </r>
    <r>
      <rPr>
        <sz val="13"/>
        <color theme="1"/>
        <rFont val="Arial"/>
        <family val="2"/>
      </rPr>
      <t>UNIDAD DE TRANSPARENCIA</t>
    </r>
    <r>
      <rPr>
        <b/>
        <sz val="14"/>
        <color theme="1"/>
        <rFont val="Arial"/>
        <family val="2"/>
      </rPr>
      <t xml:space="preserve">
</t>
    </r>
    <r>
      <rPr>
        <sz val="12"/>
        <color theme="1"/>
        <rFont val="Arial"/>
        <family val="2"/>
      </rPr>
      <t>INFORME TRIMESTRAL</t>
    </r>
  </si>
  <si>
    <t xml:space="preserve">El presente formato se emite para el cumplimiento de lo previsto en la legislación de la materia.  </t>
  </si>
  <si>
    <t>Cuarto</t>
  </si>
  <si>
    <t>Se solicita información sobre los pagos y el acceso a seguro social.requiero la fecha en que darán de alta al personal del Tribunal en servicio medico estan dejando de cotizar y no tienen derecho a una vivienda de infonavit. 
También requiero que nos informen la fecha en que pagarán el retroactivo del incremento ya que se sabe que a todos los empleados del gobierno ya les pagaron y a los del Tribunal aun no. 
Que informe recursos humanos la razón del porque le pide ayuda al antiguo jefe de rh para hacer el cálculo de la nómina si no puede que renuncie.
Que informe la presidenta quien manda en el tribunal porque parece que es Cancino que le da ordenes a la presi que se la pasa de romance con su novio y el tribunal de cabeza le renuncia su propia gente porque ya no la aguantan no dio el ancho le quedo grande el puesto.</t>
  </si>
  <si>
    <t xml:space="preserve">Solicito me responda la siguiente información:
1.- ¿Quién o qué instancia lleva a cabo sus procedimientos de contratación de personas servidoras públicas?
2.- ¿Quién propone para su contratación, a dichas personas servidoras públicas?
3.- ¿Quién observa los requisitos de procedencia para la contratación mencionada?
4.- ¿Cuáles son los requisitos para ser juez o magistrado?
5.- Toda vez que no han publicado la información de obligaciones de transparencia, solicito la lista de los servidores públicos que dieron de alta y baja desde su creación, y el directorio actual de titulares o encargados de los órganos jurisdiccionales y administrativos de ese Tribunal. 
6.- Solicito la lista de números de cédula profesional de las y los titulares de carácter jurisdiccional, incluyendo las personas Magistradas, jueces, secretarios de estudio y cuenta, y/o general de acuerdos y del pleno; y titulares, en funciones y/o encargados de todos los órganos administrativos a la fecha de la presentación.
7.- Solicito los currículums vitae en versión publica de la magistrada y magistrados, así como los jueces titulares o en funciones.
8.- Solicito su link de página oficial web.
9.- ¿Cuándo empieza a fungir como el actual Juez de Jurisdicción Administrativa y cuántos años tiene?
10.- Solicito la relación de cada uno de los secretarios de acuerdos, jueces y personas magistradas respondiendo sobre: ¿cuánto tiempo ejerció como oficial de partes, actuario, secretario de acuerdos y/o proyectista? ¿cuándo recibió su cédula profesional para ejercer como licenciado en derecho cada persona?
10.- ¿Cómo garantiza la justicia administrativa ese Tribunal con personal sin experiencia en la materia?
9.- Solicito el hipervínculo de la normatividad generada por la Junta de Gobierno y Administración.
8.- ¿Quién es el titular del Órgano Interno de Control de ese Tribunal?
8.- Solicito saber si el Órgano Interno de Control ha iniciado procedimiento administrativo en contra del Jefe del Área de Recursos Humanos, por permitir la contratación de personal que no reúna los requisitos legales, según la Ley Orgánica de ese Tribunal.
5.- ¿Quién propuso al nuevo titular del Juzgado de Jurisdicción Administrativa ante la Sala de Revisión?
6.- Solicito el acta de sesión que se generó con motivo de la designación del titular del Juzgado de Jurisdicción Administrativa.
10.- ¿Las determinaciones de la Sala de Revisión pueden estar por encima de la Ley?
11.- ¿Cómo puede acreditar su experiencia el actual Juez de Jurisdicción Administrativa, respecto a los 5 años mínimos que menciona su Ley Orgánica, si su cédula profesional fue expedida en el año 2024? y sobre esa misma persona ¿Qué profesión ejercía en el Tribunal Administrativo del Poder Judicial del Estado de Chiapas, antes del 2024? Tomando como base la constancia de situación profesional expedido por la Secretaría de Educación Pública, que se adjunta a la presente.
Adjunte a la respuesta de esta solicitud, copias escaneadas de los acuses de recibido de todos órganos jurisdiccionales y/o administrativos.
Toda vez que no cuentan con un medio electrónico oficial de comunicación, hago llegar el presente pronunciamiento a modo de que funja como denuncia por incumplimiento a las obligaciones de transparencia, por la omisión de publicar la información que deriva de lo establecido en lo aplicable en los artículos 65 y 73 de la Ley General de Transparencia y Acceso a la Información Pública, y los artículos 65, 70, fracción IV y 73 de la Ley de Transparencia y Acceso a la Información Pública del Estado de Chiapas. </t>
  </si>
  <si>
    <t>Buena tarde. Podrían informarme la estadística de solicitudes de
acceso a la información pública recibidas en el 2024 y 2025? Y
cuántos recursos se han presentado entre relación a esas solicitudes
de esos años? Me pueden decir  cuántas personas menores de 30 años
laboran ahí y cuantas son mujeres y cuántos hombres? Me pueden decir
cuántas personas mayores de 60 años laboran ahí y cuantas son mujeres
y cuántos hombres? Pueden informarme si cuentan con caja de ahorro y
préstamos? Cuentan con pensiones de jubilación o invalidez? Que
prestaciones otorga el tribunal de justicia administrativa? Y como es la
contratación de personal, hacen alguna convocatoria o por
recomendaciones?</t>
  </si>
  <si>
    <t>Quisiera que me proporcionarán el calendario de días inhábiles para el año 2026.</t>
  </si>
  <si>
    <t>Buen día. Cual es el criterio de elección para jefaturas de área o direcciones. 2 de esas áreas cuántas son mujeres y cuántos hombres. 3. Cual es el número total de mujeres y de hombres desagregado por rango de edades, puestos directivos y adultos mayores. 4. Cuentan con algún protocolo contra la violencia laboral. 5. Cuentan con algún protocolo contra la violencia de género. 5. Han detectado violencia psicológica en su institución. 6. Existe la equidad e igualdad de género en ese tribunal, si la respuesta es si, como es aplicado. 7. Avances en ese tribunal en cuanto a los derechos de las mujeres, cuáles son. 8. Cual es el mecanismo que implementan cuando detectan violencia laboral o de género en esa institución. 9. Acciones que implementan para ser erradicar la violencia contra las mujeres? 10</t>
  </si>
  <si>
    <t>Buen día.
Solicito su amable colaboración a efecto de proporcionar la siguiente información para fines estadísticos y académicos:
1. ¿Cuántos expedientes en materia de Responsabilidades Administrativas han tramitado respecto de la falta contenida en el artículo 73 de la Ley General de Responsabilidades Administrativas (y/o en su caso del relativo aplicable con la ley local correspondiente), desde su entrada en vigor hasta el 31 de octubre de 2025?
2. Respecto a los expedientes referidos en la pregunta anterior, ¿en cuántos se ha dictado sentencia definitiva?
3. En relación con las sentencias definitivas a las que se hace referencia en el numeral 2 anterior, ¿en cuántos de ellos se determinó la existencia y en cuántos se determinó la inexistencia de la falta referida?
4. En relación con la pregunta anterior, respecto de las sentencias dictadas, en su caso, en sentido de acreditación de faltas administrativas, favor de informar las sanciones impuestas.
5. Respecto de las sentencias definitivas emitidas referidas en las preguntas anteriores, favor de informar cuántas se encuentran firmes, y cuántas fueron recurridas mediante medios de defensa legales y/o constitucionales.
La presente solicitud se realiza en términos del artículo 4 de la Ley General de Transparencia y Acceso a la Información Pública, que indica que el derecho humano de acceso a la información comprende solicitar, investigar, difundir, buscar y recibir información.
Respecto a las sentencias referidas, se solicita la versión pública de las mismas.</t>
  </si>
  <si>
    <t xml:space="preserve">En ejercicio a mi derecho a la información, me pueden señalar donde puedo encontrar el marco jurídico normativo de ese tribunal? En su pagina institucional solo aparecen su ley y reglamento nada más, no aparece ni siquiera la constitución o la ley de responsabilidades administrativas, que de ahí deriva en gran parte su marco de actuación. </t>
  </si>
  <si>
    <t>Buenas Tardes, por medio de la presente me gustaría preguntar desde cuando iniciaron operaciones</t>
  </si>
  <si>
    <t>SOLICITO SE ME PROPORCIONE EN ARCHIVO PDF LA VERSIÓN PÚBLICA DE LA SENTENCIA DE FECHA 11 DE JUNIO DEL 2024 QUE RECAYÓ EN EL EXPEDIENTE DEL JUICIO CONTENCIOSO ADMINISTRATIVO NÚMERO 41/2022 DEL ÍNDICE DEL JUZGADO ESPECIALIZADO EN RESPONSABILIDAD ADMINISTRATIVA DEL TRIBUNAL ADMINISTRATIVO DEL PODER JUDICIAL DEL ESATDO DE CHIAPAS.
ENVIAR LA INFORMACIÓN AL CORREO SIGUIENTE: **********
SOLICITO A LA VEZ, QUE CON MOTIVO DE ESTA SOLICITUD NO SE PUBLIQUEN MIS DATOS PERSONALES.</t>
  </si>
  <si>
    <t>SOLICITO SE ME PROPORCIONE EN ARCHIVO PDF LA VERSIÓN PÚBLICA DE LA SENTENCIA DEL
RECURSO DE REVISIÓN DE FECHA 30 DE SEPTIEMBRE DEL 2024 QUE RECAYÓ EN EL EXPEDIENTE RR/149-A/2024 DEL ÍNDICE DE LA SALA DE REVISIÓN DEL TRIBUNAL ADMINISTRATIVO DEL PODER JUDICIAL
DEL ESATDO DE CHIAPAS.
ENVIAR LA INFORMACIÓN AL CORREO SIGUIENTE: ***********
SOLICITO A LA VEZ, QUE CON MOTIVO DE ESTA SOLICITUD NO SE PUBLIQUEN MIS DATOS
PERSONALES.</t>
  </si>
  <si>
    <t>Hola, solicito que me ayude respondiendo a la siguiente pregunta:
¿Cuál es la vía idónea para impugnar la resolución emitida por la Secretaria de Seguridad Pública y Tránsito Municipal del Ayuntamiento de Tuxtla Gutiérrez con motivo de un recurso de inconformidad contra una boleta de infracción de tránsito?
¿Cuál es el plazo para interponer dicha demanda?
¿Cuál es el tipo de juicio que procede y cuál es su fundamento?
¿Cuáles son los requisitos que debe cumplir la demanda?
¿Cuántas copias de traslado se ocupan para la demanda?
Agradezco de antemano la atención brindada a mi solicitud y su pronta respuesta. Saludos.</t>
  </si>
  <si>
    <t>que explique el tribunal por que, si uno de sus magistrados tiene un procedimiento de responsabilidad en su contra, por una falta considerada grave, dentro del órgano de control de su mismo órgano jurisdiccional, sigue ostentando el dicho cargo de magistrado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</si>
</sst>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5"/>
      <color theme="1"/>
      <name val="Calibri"/>
      <family val="2"/>
      <scheme val="minor"/>
    </font>
    <font>
      <sz val="12"/>
      <color theme="1"/>
      <name val="Calibri"/>
      <family val="2"/>
      <scheme val="minor"/>
    </font>
    <font>
      <sz val="13"/>
      <color theme="1"/>
      <name val="Calibri"/>
      <family val="2"/>
      <scheme val="minor"/>
    </font>
    <font>
      <sz val="15"/>
      <color theme="1"/>
      <name val="Calibri"/>
      <family val="2"/>
      <scheme val="minor"/>
    </font>
    <font>
      <b/>
      <sz val="12"/>
      <color theme="1"/>
      <name val="Calibri"/>
      <family val="2"/>
      <scheme val="minor"/>
    </font>
    <font>
      <b/>
      <sz val="13"/>
      <color theme="1"/>
      <name val="Calibri"/>
      <family val="2"/>
      <scheme val="minor"/>
    </font>
    <font>
      <b/>
      <sz val="12"/>
      <color theme="1"/>
      <name val="Arial"/>
      <family val="2"/>
    </font>
    <font>
      <sz val="12"/>
      <color theme="1"/>
      <name val="Arial"/>
      <family val="2"/>
    </font>
    <font>
      <b/>
      <sz val="14"/>
      <color theme="1"/>
      <name val="Arial"/>
      <family val="2"/>
    </font>
    <font>
      <sz val="13"/>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99FF"/>
        <bgColor indexed="64"/>
      </patternFill>
    </fill>
    <fill>
      <patternFill patternType="solid">
        <fgColor theme="6" tint="0.39997558519241921"/>
        <bgColor indexed="64"/>
      </patternFill>
    </fill>
  </fills>
  <borders count="1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s>
  <cellStyleXfs count="1">
    <xf numFmtId="0" fontId="0" fillId="0" borderId="0"/>
  </cellStyleXfs>
  <cellXfs count="71">
    <xf numFmtId="0" fontId="0" fillId="0" borderId="0" xfId="0"/>
    <xf numFmtId="0" fontId="0" fillId="0" borderId="0" xfId="0" applyProtection="1">
      <protection locked="0"/>
    </xf>
    <xf numFmtId="0" fontId="2" fillId="0" borderId="0" xfId="0" applyFont="1" applyAlignment="1">
      <alignment horizontal="right" vertical="center"/>
    </xf>
    <xf numFmtId="0" fontId="4"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Alignment="1">
      <alignment horizontal="center" vertical="center"/>
    </xf>
    <xf numFmtId="0" fontId="0" fillId="0" borderId="0" xfId="0" applyAlignment="1">
      <alignment horizontal="right" vertical="center"/>
    </xf>
    <xf numFmtId="0" fontId="4"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7" fillId="4" borderId="9" xfId="0" applyFont="1" applyFill="1" applyBorder="1" applyAlignment="1">
      <alignment horizontal="justify"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justify" vertical="justify" wrapText="1"/>
      <protection locked="0"/>
    </xf>
    <xf numFmtId="0" fontId="3" fillId="0" borderId="10" xfId="0" applyFont="1" applyBorder="1" applyAlignment="1" applyProtection="1">
      <alignment horizontal="justify" vertical="justify" wrapText="1"/>
      <protection locked="0"/>
    </xf>
    <xf numFmtId="0" fontId="3" fillId="0" borderId="9" xfId="0" applyFont="1" applyBorder="1" applyAlignment="1" applyProtection="1">
      <alignment horizontal="justify" vertical="justify" wrapText="1"/>
      <protection locked="0"/>
    </xf>
    <xf numFmtId="0" fontId="3" fillId="0" borderId="11" xfId="0" applyFont="1" applyBorder="1" applyAlignment="1" applyProtection="1">
      <alignment horizontal="center" vertical="center" wrapText="1"/>
      <protection locked="0"/>
    </xf>
    <xf numFmtId="0" fontId="6" fillId="5" borderId="9" xfId="0" applyFont="1" applyFill="1" applyBorder="1" applyAlignment="1">
      <alignment horizontal="center" vertical="center"/>
    </xf>
    <xf numFmtId="0" fontId="0" fillId="0" borderId="0" xfId="0" applyAlignment="1" applyProtection="1">
      <alignment horizontal="center" vertical="center"/>
      <protection locked="0"/>
    </xf>
    <xf numFmtId="0" fontId="3" fillId="0" borderId="0" xfId="0" applyFont="1" applyProtection="1">
      <protection locked="0"/>
    </xf>
    <xf numFmtId="0" fontId="6" fillId="0" borderId="9" xfId="0" applyFont="1" applyBorder="1" applyAlignment="1">
      <alignment horizontal="center" vertical="center"/>
    </xf>
    <xf numFmtId="0" fontId="0" fillId="0" borderId="9" xfId="0" applyBorder="1" applyAlignment="1">
      <alignment horizontal="center" vertical="center" wrapText="1"/>
    </xf>
    <xf numFmtId="0" fontId="6" fillId="2" borderId="9" xfId="0" applyFont="1" applyFill="1" applyBorder="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6" fillId="2" borderId="9" xfId="0" applyFont="1" applyFill="1" applyBorder="1" applyAlignment="1">
      <alignment horizontal="left" vertical="center" wrapText="1"/>
    </xf>
    <xf numFmtId="0" fontId="0" fillId="0" borderId="9" xfId="0" applyBorder="1" applyAlignment="1">
      <alignment horizontal="center" vertical="center"/>
    </xf>
    <xf numFmtId="0" fontId="8" fillId="0" borderId="9" xfId="0" applyFont="1" applyBorder="1" applyAlignment="1">
      <alignment horizontal="center" vertical="center" wrapText="1"/>
    </xf>
    <xf numFmtId="0" fontId="3" fillId="0" borderId="0" xfId="0" applyFont="1"/>
    <xf numFmtId="0" fontId="6" fillId="5" borderId="8" xfId="0" applyFont="1" applyFill="1" applyBorder="1" applyAlignment="1">
      <alignment horizontal="center" vertical="center"/>
    </xf>
    <xf numFmtId="0" fontId="0" fillId="0" borderId="9" xfId="0" applyBorder="1" applyProtection="1">
      <protection locked="0"/>
    </xf>
    <xf numFmtId="0" fontId="0" fillId="0" borderId="9" xfId="0" applyBorder="1" applyAlignment="1" applyProtection="1">
      <alignment wrapText="1"/>
      <protection locked="0"/>
    </xf>
    <xf numFmtId="0" fontId="6" fillId="0" borderId="0" xfId="0" applyFont="1" applyFill="1" applyBorder="1" applyAlignment="1">
      <alignment horizontal="center" vertical="center"/>
    </xf>
    <xf numFmtId="0" fontId="9" fillId="0" borderId="1" xfId="0" applyFont="1" applyBorder="1" applyAlignment="1" applyProtection="1">
      <alignment horizontal="center"/>
      <protection locked="0"/>
    </xf>
    <xf numFmtId="0" fontId="0" fillId="0" borderId="0" xfId="0"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right" vertical="center" wrapText="1"/>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0" xfId="0" applyFont="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center" vertical="center"/>
    </xf>
    <xf numFmtId="0" fontId="10" fillId="0" borderId="0" xfId="0" applyFont="1" applyAlignment="1">
      <alignment horizontal="center" wrapText="1"/>
    </xf>
    <xf numFmtId="0" fontId="0" fillId="0" borderId="0" xfId="0" applyAlignment="1">
      <alignment horizontal="center"/>
    </xf>
    <xf numFmtId="0" fontId="6" fillId="4" borderId="9"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0" xfId="0" applyFont="1" applyAlignment="1" applyProtection="1">
      <alignment horizontal="left" vertical="center"/>
      <protection locked="0"/>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9" xfId="0" applyFont="1" applyFill="1" applyBorder="1" applyAlignment="1">
      <alignment horizontal="center" vertical="center"/>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6" fillId="0" borderId="9"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1000126</xdr:colOff>
      <xdr:row>0</xdr:row>
      <xdr:rowOff>76201</xdr:rowOff>
    </xdr:from>
    <xdr:to>
      <xdr:col>10</xdr:col>
      <xdr:colOff>619126</xdr:colOff>
      <xdr:row>5</xdr:row>
      <xdr:rowOff>168188</xdr:rowOff>
    </xdr:to>
    <xdr:pic>
      <xdr:nvPicPr>
        <xdr:cNvPr id="3" name="Imagen 2">
          <a:extLst>
            <a:ext uri="{FF2B5EF4-FFF2-40B4-BE49-F238E27FC236}">
              <a16:creationId xmlns:a16="http://schemas.microsoft.com/office/drawing/2014/main" id="{7D8E5E60-0E44-4BAF-9810-300FDE158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801" y="76201"/>
          <a:ext cx="1314450" cy="1044487"/>
        </a:xfrm>
        <a:prstGeom prst="rect">
          <a:avLst/>
        </a:prstGeom>
      </xdr:spPr>
    </xdr:pic>
    <xdr:clientData/>
  </xdr:twoCellAnchor>
  <xdr:twoCellAnchor editAs="oneCell">
    <xdr:from>
      <xdr:col>0</xdr:col>
      <xdr:colOff>1076325</xdr:colOff>
      <xdr:row>0</xdr:row>
      <xdr:rowOff>0</xdr:rowOff>
    </xdr:from>
    <xdr:to>
      <xdr:col>1</xdr:col>
      <xdr:colOff>371474</xdr:colOff>
      <xdr:row>6</xdr:row>
      <xdr:rowOff>95249</xdr:rowOff>
    </xdr:to>
    <xdr:pic>
      <xdr:nvPicPr>
        <xdr:cNvPr id="4" name="Imagen 3">
          <a:extLst>
            <a:ext uri="{FF2B5EF4-FFF2-40B4-BE49-F238E27FC236}">
              <a16:creationId xmlns:a16="http://schemas.microsoft.com/office/drawing/2014/main" id="{D4129A9F-2F6E-4437-A7A6-1637687A75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0"/>
          <a:ext cx="1295399" cy="1295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5\TAPJECH\OBLIGACIONES%20DE%20TRANSPARENCIA\UT\INF%20UT\Informe_1ER_T_2025_TAPJECH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Periodo"/>
      <sheetName val="Hoja4"/>
      <sheetName val="Hoja5"/>
      <sheetName val="Hoja2"/>
      <sheetName val="Informe trimestral 202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43" zoomScale="80" zoomScaleNormal="80" workbookViewId="0">
      <selection activeCell="K22" sqref="K22:K25"/>
    </sheetView>
  </sheetViews>
  <sheetFormatPr baseColWidth="10" defaultRowHeight="14.4" x14ac:dyDescent="0.3"/>
  <cols>
    <col min="1" max="1" width="30" bestFit="1" customWidth="1"/>
    <col min="2" max="2" width="42" customWidth="1"/>
    <col min="3" max="3" width="18.6640625" bestFit="1" customWidth="1"/>
    <col min="4" max="4" width="50" customWidth="1"/>
    <col min="5" max="5" width="17.88671875" customWidth="1"/>
    <col min="6" max="6" width="18.44140625" customWidth="1"/>
    <col min="7" max="7" width="37.109375" customWidth="1"/>
    <col min="8" max="8" width="20.33203125" customWidth="1"/>
    <col min="9" max="9" width="21.109375" customWidth="1"/>
    <col min="10" max="10" width="25.44140625" customWidth="1"/>
    <col min="11" max="11" width="22.5546875" customWidth="1"/>
  </cols>
  <sheetData>
    <row r="1" spans="1:11" x14ac:dyDescent="0.3">
      <c r="A1" s="49" t="s">
        <v>72</v>
      </c>
      <c r="B1" s="50"/>
      <c r="C1" s="50"/>
      <c r="D1" s="50"/>
      <c r="E1" s="50"/>
      <c r="F1" s="50"/>
      <c r="G1" s="50"/>
      <c r="H1" s="50"/>
      <c r="I1" s="50"/>
      <c r="J1" s="50"/>
      <c r="K1" s="50"/>
    </row>
    <row r="2" spans="1:11" x14ac:dyDescent="0.3">
      <c r="A2" s="50"/>
      <c r="B2" s="50"/>
      <c r="C2" s="50"/>
      <c r="D2" s="50"/>
      <c r="E2" s="50"/>
      <c r="F2" s="50"/>
      <c r="G2" s="50"/>
      <c r="H2" s="50"/>
      <c r="I2" s="50"/>
      <c r="J2" s="50"/>
      <c r="K2" s="50"/>
    </row>
    <row r="3" spans="1:11" x14ac:dyDescent="0.3">
      <c r="A3" s="50"/>
      <c r="B3" s="50"/>
      <c r="C3" s="50"/>
      <c r="D3" s="50"/>
      <c r="E3" s="50"/>
      <c r="F3" s="50"/>
      <c r="G3" s="50"/>
      <c r="H3" s="50"/>
      <c r="I3" s="50"/>
      <c r="J3" s="50"/>
      <c r="K3" s="50"/>
    </row>
    <row r="4" spans="1:11" x14ac:dyDescent="0.3">
      <c r="A4" s="50"/>
      <c r="B4" s="50"/>
      <c r="C4" s="50"/>
      <c r="D4" s="50"/>
      <c r="E4" s="50"/>
      <c r="F4" s="50"/>
      <c r="G4" s="50"/>
      <c r="H4" s="50"/>
      <c r="I4" s="50"/>
      <c r="J4" s="50"/>
      <c r="K4" s="50"/>
    </row>
    <row r="5" spans="1:11" x14ac:dyDescent="0.3">
      <c r="A5" s="50"/>
      <c r="B5" s="50"/>
      <c r="C5" s="50"/>
      <c r="D5" s="50"/>
      <c r="E5" s="50"/>
      <c r="F5" s="50"/>
      <c r="G5" s="50"/>
      <c r="H5" s="50"/>
      <c r="I5" s="50"/>
      <c r="J5" s="50"/>
      <c r="K5" s="50"/>
    </row>
    <row r="6" spans="1:11" s="1" customFormat="1" ht="19.5" customHeight="1" x14ac:dyDescent="0.3">
      <c r="A6" s="50"/>
      <c r="B6" s="50"/>
      <c r="C6" s="50"/>
      <c r="D6" s="50"/>
      <c r="E6" s="50"/>
      <c r="F6" s="50"/>
      <c r="G6" s="50"/>
      <c r="H6" s="50"/>
      <c r="I6" s="50"/>
      <c r="J6" s="50"/>
      <c r="K6" s="50"/>
    </row>
    <row r="7" spans="1:11" s="1" customFormat="1" ht="36" customHeight="1" x14ac:dyDescent="0.3">
      <c r="A7" s="38" t="s">
        <v>0</v>
      </c>
      <c r="B7" s="38"/>
      <c r="C7" s="57" t="s">
        <v>70</v>
      </c>
      <c r="D7" s="57"/>
      <c r="E7" s="57"/>
      <c r="F7" s="2" t="s">
        <v>1</v>
      </c>
      <c r="G7" s="3">
        <v>2025</v>
      </c>
      <c r="H7" s="4"/>
      <c r="I7" s="2" t="s">
        <v>2</v>
      </c>
      <c r="J7" s="39">
        <v>45677</v>
      </c>
      <c r="K7" s="40"/>
    </row>
    <row r="8" spans="1:11" s="1" customFormat="1" ht="19.8" x14ac:dyDescent="0.3">
      <c r="A8" s="5"/>
      <c r="B8" s="5"/>
      <c r="F8" s="6"/>
      <c r="G8" s="7"/>
      <c r="H8" s="8"/>
    </row>
    <row r="9" spans="1:11" s="1" customFormat="1" ht="19.8" x14ac:dyDescent="0.3">
      <c r="A9" s="41" t="s">
        <v>3</v>
      </c>
      <c r="B9" s="41"/>
      <c r="C9" s="57" t="s">
        <v>71</v>
      </c>
      <c r="D9" s="57"/>
      <c r="E9" s="57"/>
      <c r="F9" s="2" t="s">
        <v>4</v>
      </c>
      <c r="G9" s="34" t="s">
        <v>74</v>
      </c>
      <c r="H9" s="8"/>
    </row>
    <row r="10" spans="1:11" s="1" customFormat="1" ht="15" thickBot="1" x14ac:dyDescent="0.35"/>
    <row r="11" spans="1:11" ht="33" customHeight="1" x14ac:dyDescent="0.3">
      <c r="A11" s="42" t="s">
        <v>73</v>
      </c>
      <c r="B11" s="43"/>
      <c r="C11" s="43"/>
      <c r="D11" s="43"/>
      <c r="E11" s="43"/>
      <c r="F11" s="43"/>
      <c r="G11" s="43"/>
      <c r="H11" s="43"/>
      <c r="I11" s="43"/>
      <c r="J11" s="43"/>
      <c r="K11" s="44"/>
    </row>
    <row r="12" spans="1:11" ht="42.75" customHeight="1" thickBot="1" x14ac:dyDescent="0.35">
      <c r="A12" s="66" t="s">
        <v>5</v>
      </c>
      <c r="B12" s="67"/>
      <c r="C12" s="67"/>
      <c r="D12" s="67"/>
      <c r="E12" s="67"/>
      <c r="F12" s="67"/>
      <c r="G12" s="67"/>
      <c r="H12" s="67"/>
      <c r="I12" s="67"/>
      <c r="J12" s="67"/>
      <c r="K12" s="68"/>
    </row>
    <row r="13" spans="1:11" ht="40.5" customHeight="1" x14ac:dyDescent="0.3">
      <c r="A13" s="36" t="s">
        <v>6</v>
      </c>
      <c r="B13" s="69" t="s">
        <v>7</v>
      </c>
      <c r="C13" s="45" t="s">
        <v>8</v>
      </c>
      <c r="D13" s="36" t="s">
        <v>9</v>
      </c>
      <c r="E13" s="36" t="s">
        <v>10</v>
      </c>
      <c r="F13" s="36" t="s">
        <v>11</v>
      </c>
      <c r="G13" s="47" t="s">
        <v>12</v>
      </c>
      <c r="H13" s="48"/>
      <c r="I13" s="48"/>
      <c r="J13" s="48"/>
      <c r="K13" s="36" t="s">
        <v>13</v>
      </c>
    </row>
    <row r="14" spans="1:11" s="12" customFormat="1" ht="89.25" customHeight="1" x14ac:dyDescent="0.3">
      <c r="A14" s="37"/>
      <c r="B14" s="70"/>
      <c r="C14" s="46"/>
      <c r="D14" s="37"/>
      <c r="E14" s="37"/>
      <c r="F14" s="37"/>
      <c r="G14" s="9" t="s">
        <v>14</v>
      </c>
      <c r="H14" s="10" t="s">
        <v>15</v>
      </c>
      <c r="I14" s="10" t="s">
        <v>16</v>
      </c>
      <c r="J14" s="11" t="s">
        <v>17</v>
      </c>
      <c r="K14" s="37"/>
    </row>
    <row r="15" spans="1:11" s="1" customFormat="1" ht="78" customHeight="1" x14ac:dyDescent="0.3">
      <c r="A15" s="31" t="str">
        <f>"073231125000010"</f>
        <v>073231125000010</v>
      </c>
      <c r="B15" s="31" t="s">
        <v>18</v>
      </c>
      <c r="C15" s="31" t="s">
        <v>19</v>
      </c>
      <c r="D15" s="32" t="s">
        <v>75</v>
      </c>
      <c r="E15" s="13" t="s">
        <v>20</v>
      </c>
      <c r="F15" s="14"/>
      <c r="G15" s="13">
        <v>0</v>
      </c>
      <c r="H15" s="15"/>
      <c r="I15" s="16"/>
      <c r="J15" s="17"/>
      <c r="K15" s="13" t="s">
        <v>20</v>
      </c>
    </row>
    <row r="16" spans="1:11" s="1" customFormat="1" ht="78" customHeight="1" x14ac:dyDescent="0.3">
      <c r="A16" s="31" t="str">
        <f>"073231125000011"</f>
        <v>073231125000011</v>
      </c>
      <c r="B16" s="31" t="s">
        <v>18</v>
      </c>
      <c r="C16" s="31" t="s">
        <v>19</v>
      </c>
      <c r="D16" s="32" t="s">
        <v>76</v>
      </c>
      <c r="E16" s="13" t="s">
        <v>20</v>
      </c>
      <c r="F16" s="14"/>
      <c r="G16" s="35">
        <v>0</v>
      </c>
      <c r="H16" s="15"/>
      <c r="I16" s="16"/>
      <c r="J16" s="19"/>
      <c r="K16" s="13" t="s">
        <v>20</v>
      </c>
    </row>
    <row r="17" spans="1:11" s="1" customFormat="1" ht="78" customHeight="1" x14ac:dyDescent="0.3">
      <c r="A17" s="31" t="str">
        <f>"323117400000225"</f>
        <v>323117400000225</v>
      </c>
      <c r="B17" s="31" t="s">
        <v>18</v>
      </c>
      <c r="C17" s="31" t="s">
        <v>19</v>
      </c>
      <c r="D17" s="32" t="s">
        <v>77</v>
      </c>
      <c r="E17" s="13" t="s">
        <v>20</v>
      </c>
      <c r="F17" s="14"/>
      <c r="G17" s="13">
        <v>0</v>
      </c>
      <c r="H17" s="15"/>
      <c r="I17" s="16"/>
      <c r="J17" s="17"/>
      <c r="K17" s="13" t="s">
        <v>20</v>
      </c>
    </row>
    <row r="18" spans="1:11" s="1" customFormat="1" ht="78" customHeight="1" x14ac:dyDescent="0.3">
      <c r="A18" s="31" t="str">
        <f>"323117400000125"</f>
        <v>323117400000125</v>
      </c>
      <c r="B18" s="31" t="s">
        <v>18</v>
      </c>
      <c r="C18" s="31" t="s">
        <v>19</v>
      </c>
      <c r="D18" s="32" t="s">
        <v>78</v>
      </c>
      <c r="E18" s="13" t="s">
        <v>20</v>
      </c>
      <c r="F18" s="14"/>
      <c r="G18" s="13">
        <v>0</v>
      </c>
      <c r="H18" s="15"/>
      <c r="I18" s="16"/>
      <c r="J18" s="17"/>
      <c r="K18" s="13" t="s">
        <v>20</v>
      </c>
    </row>
    <row r="19" spans="1:11" s="1" customFormat="1" ht="78" customHeight="1" x14ac:dyDescent="0.3">
      <c r="A19" s="31" t="str">
        <f>"323117400000325"</f>
        <v>323117400000325</v>
      </c>
      <c r="B19" s="31" t="s">
        <v>18</v>
      </c>
      <c r="C19" s="31" t="s">
        <v>19</v>
      </c>
      <c r="D19" s="32" t="s">
        <v>79</v>
      </c>
      <c r="E19" s="13" t="s">
        <v>20</v>
      </c>
      <c r="F19" s="14"/>
      <c r="G19" s="13">
        <v>0</v>
      </c>
      <c r="H19" s="15"/>
      <c r="I19" s="16"/>
      <c r="J19" s="17"/>
      <c r="K19" s="13" t="s">
        <v>20</v>
      </c>
    </row>
    <row r="20" spans="1:11" s="1" customFormat="1" ht="78" customHeight="1" x14ac:dyDescent="0.3">
      <c r="A20" s="31" t="str">
        <f>"323117400000425"</f>
        <v>323117400000425</v>
      </c>
      <c r="B20" s="31" t="s">
        <v>18</v>
      </c>
      <c r="C20" s="31" t="s">
        <v>19</v>
      </c>
      <c r="D20" s="32" t="s">
        <v>80</v>
      </c>
      <c r="E20" s="13" t="s">
        <v>20</v>
      </c>
      <c r="F20" s="14"/>
      <c r="G20" s="13">
        <v>0</v>
      </c>
      <c r="H20" s="15"/>
      <c r="I20" s="16"/>
      <c r="J20" s="17"/>
      <c r="K20" s="13" t="s">
        <v>20</v>
      </c>
    </row>
    <row r="21" spans="1:11" s="1" customFormat="1" ht="78" customHeight="1" x14ac:dyDescent="0.3">
      <c r="A21" s="31" t="str">
        <f>"323117400000525"</f>
        <v>323117400000525</v>
      </c>
      <c r="B21" s="31" t="s">
        <v>18</v>
      </c>
      <c r="C21" s="31" t="s">
        <v>19</v>
      </c>
      <c r="D21" s="32" t="s">
        <v>81</v>
      </c>
      <c r="E21" s="13" t="s">
        <v>20</v>
      </c>
      <c r="F21" s="14"/>
      <c r="G21" s="13">
        <v>0</v>
      </c>
      <c r="H21" s="15"/>
      <c r="I21" s="16"/>
      <c r="J21" s="17"/>
      <c r="K21" s="13" t="s">
        <v>20</v>
      </c>
    </row>
    <row r="22" spans="1:11" s="1" customFormat="1" ht="78" customHeight="1" x14ac:dyDescent="0.3">
      <c r="A22" s="31" t="str">
        <f>"323117400000625"</f>
        <v>323117400000625</v>
      </c>
      <c r="B22" s="1" t="s">
        <v>28</v>
      </c>
      <c r="C22" s="31" t="s">
        <v>19</v>
      </c>
      <c r="D22" s="32" t="s">
        <v>82</v>
      </c>
      <c r="E22" s="13" t="s">
        <v>20</v>
      </c>
      <c r="F22" s="14"/>
      <c r="G22" s="13">
        <v>0</v>
      </c>
      <c r="H22" s="15"/>
      <c r="I22" s="16"/>
      <c r="J22" s="17"/>
      <c r="K22" s="13" t="s">
        <v>20</v>
      </c>
    </row>
    <row r="23" spans="1:11" s="1" customFormat="1" ht="78" customHeight="1" x14ac:dyDescent="0.3">
      <c r="A23" s="31" t="str">
        <f>"323117400000725"</f>
        <v>323117400000725</v>
      </c>
      <c r="B23" s="31" t="s">
        <v>18</v>
      </c>
      <c r="C23" s="31" t="s">
        <v>19</v>
      </c>
      <c r="D23" s="32" t="s">
        <v>83</v>
      </c>
      <c r="E23" s="13" t="s">
        <v>20</v>
      </c>
      <c r="F23" s="14"/>
      <c r="G23" s="13">
        <v>0</v>
      </c>
      <c r="H23" s="15"/>
      <c r="I23" s="16"/>
      <c r="J23" s="17"/>
      <c r="K23" s="13" t="s">
        <v>20</v>
      </c>
    </row>
    <row r="24" spans="1:11" s="1" customFormat="1" ht="78" customHeight="1" x14ac:dyDescent="0.3">
      <c r="A24" s="31" t="str">
        <f>"323117400000825"</f>
        <v>323117400000825</v>
      </c>
      <c r="B24" s="31" t="s">
        <v>18</v>
      </c>
      <c r="C24" s="31" t="s">
        <v>19</v>
      </c>
      <c r="D24" s="32" t="s">
        <v>84</v>
      </c>
      <c r="E24" s="13" t="s">
        <v>20</v>
      </c>
      <c r="F24" s="14"/>
      <c r="G24" s="13">
        <v>0</v>
      </c>
      <c r="H24" s="15"/>
      <c r="I24" s="16"/>
      <c r="J24" s="17"/>
      <c r="K24" s="13" t="s">
        <v>20</v>
      </c>
    </row>
    <row r="25" spans="1:11" s="1" customFormat="1" ht="78" customHeight="1" x14ac:dyDescent="0.3">
      <c r="A25" s="31" t="str">
        <f>"323117400000925"</f>
        <v>323117400000925</v>
      </c>
      <c r="B25" s="31" t="s">
        <v>18</v>
      </c>
      <c r="C25" s="31" t="s">
        <v>19</v>
      </c>
      <c r="D25" s="32" t="s">
        <v>85</v>
      </c>
      <c r="E25" s="13" t="s">
        <v>20</v>
      </c>
      <c r="F25" s="14"/>
      <c r="G25" s="13">
        <v>0</v>
      </c>
      <c r="H25" s="15"/>
      <c r="I25" s="16"/>
      <c r="J25" s="17"/>
      <c r="K25" s="13" t="s">
        <v>20</v>
      </c>
    </row>
    <row r="26" spans="1:11" s="1" customFormat="1" ht="78" customHeight="1" x14ac:dyDescent="0.3">
      <c r="A26" s="31" t="str">
        <f>"323117400001025"</f>
        <v>323117400001025</v>
      </c>
      <c r="B26" s="31" t="s">
        <v>18</v>
      </c>
      <c r="C26" s="31" t="s">
        <v>19</v>
      </c>
      <c r="D26" s="32" t="s">
        <v>86</v>
      </c>
      <c r="E26" s="13" t="s">
        <v>20</v>
      </c>
      <c r="F26" s="14"/>
      <c r="G26" s="13">
        <v>0</v>
      </c>
      <c r="H26" s="15"/>
      <c r="I26" s="16"/>
      <c r="J26" s="17"/>
      <c r="K26" s="13" t="s">
        <v>20</v>
      </c>
    </row>
    <row r="27" spans="1:11" s="1" customFormat="1" ht="30" customHeight="1" x14ac:dyDescent="0.3">
      <c r="A27" s="30">
        <f>COUNTA(A15:A26)</f>
        <v>12</v>
      </c>
    </row>
    <row r="28" spans="1:11" s="1" customFormat="1" ht="30" customHeight="1" x14ac:dyDescent="0.3">
      <c r="A28" s="33"/>
    </row>
    <row r="29" spans="1:11" s="1" customFormat="1" ht="15" thickBot="1" x14ac:dyDescent="0.35">
      <c r="E29" s="19"/>
    </row>
    <row r="30" spans="1:11" ht="66.75" customHeight="1" thickBot="1" x14ac:dyDescent="0.35">
      <c r="A30" s="58" t="s">
        <v>21</v>
      </c>
      <c r="B30" s="59"/>
      <c r="C30" s="59"/>
      <c r="D30" s="59"/>
      <c r="E30" s="59"/>
      <c r="F30" s="59"/>
      <c r="G30" s="59"/>
      <c r="H30" s="59"/>
      <c r="I30" s="59"/>
      <c r="J30" s="59"/>
      <c r="K30" s="60"/>
    </row>
    <row r="31" spans="1:11" s="1" customFormat="1" x14ac:dyDescent="0.3"/>
    <row r="32" spans="1:11" s="1" customFormat="1" ht="27.75" customHeight="1" x14ac:dyDescent="0.3">
      <c r="A32" s="61" t="s">
        <v>22</v>
      </c>
      <c r="B32" s="62" t="s">
        <v>23</v>
      </c>
      <c r="C32" s="62"/>
      <c r="D32" s="62" t="s">
        <v>24</v>
      </c>
      <c r="E32" s="63" t="s">
        <v>25</v>
      </c>
      <c r="I32" s="20"/>
    </row>
    <row r="33" spans="1:11" s="1" customFormat="1" ht="15" customHeight="1" x14ac:dyDescent="0.3">
      <c r="A33" s="61"/>
      <c r="B33" s="62"/>
      <c r="C33" s="62"/>
      <c r="D33" s="62"/>
      <c r="E33" s="64"/>
      <c r="I33" s="20"/>
    </row>
    <row r="34" spans="1:11" s="1" customFormat="1" ht="30" customHeight="1" x14ac:dyDescent="0.3">
      <c r="A34" s="61"/>
      <c r="B34" s="65">
        <f>COUNTIF(C15:C26,"Información Pública")</f>
        <v>12</v>
      </c>
      <c r="C34" s="65"/>
      <c r="D34" s="21">
        <f>COUNTIF(C15:C26,"Datos personales")</f>
        <v>0</v>
      </c>
      <c r="E34" s="22">
        <f>COUNTIF(E15:E26,"si")</f>
        <v>0</v>
      </c>
      <c r="I34" s="20"/>
    </row>
    <row r="35" spans="1:11" s="1" customFormat="1" ht="15.6" x14ac:dyDescent="0.3">
      <c r="A35" s="20"/>
      <c r="B35" s="20"/>
      <c r="C35" s="20"/>
      <c r="D35" s="20"/>
      <c r="I35" s="20"/>
    </row>
    <row r="36" spans="1:11" s="1" customFormat="1" ht="15.6" x14ac:dyDescent="0.3">
      <c r="I36" s="20"/>
      <c r="J36" s="51" t="s">
        <v>26</v>
      </c>
      <c r="K36" s="51"/>
    </row>
    <row r="37" spans="1:11" s="1" customFormat="1" ht="15.6" x14ac:dyDescent="0.3">
      <c r="A37" s="52" t="s">
        <v>27</v>
      </c>
      <c r="B37" s="53"/>
      <c r="C37" s="53"/>
      <c r="D37" s="53"/>
      <c r="E37" s="53"/>
      <c r="F37" s="53"/>
      <c r="G37" s="53"/>
      <c r="H37" s="53"/>
      <c r="I37" s="20"/>
      <c r="J37" s="51"/>
      <c r="K37" s="51"/>
    </row>
    <row r="38" spans="1:11" s="1" customFormat="1" ht="80.25" customHeight="1" x14ac:dyDescent="0.3">
      <c r="A38" s="23" t="s">
        <v>28</v>
      </c>
      <c r="B38" s="24">
        <f>COUNTIF(B15:B27,"Desechada por falta de respuesta del ciudadano")</f>
        <v>1</v>
      </c>
      <c r="C38" s="23" t="s">
        <v>29</v>
      </c>
      <c r="D38" s="25">
        <f>COUNTIF(B15:B27, "Cancelada ")</f>
        <v>0</v>
      </c>
      <c r="E38" s="26" t="s">
        <v>30</v>
      </c>
      <c r="F38" s="27">
        <f>COUNTIF(B15:B27, "En espera de ampliación de información")</f>
        <v>0</v>
      </c>
      <c r="G38" s="26" t="s">
        <v>31</v>
      </c>
      <c r="H38" s="27">
        <f>COUNTIF(B15:B27,"En proceso, clasificada parcialmente")</f>
        <v>0</v>
      </c>
      <c r="I38" s="20"/>
      <c r="J38" s="51"/>
      <c r="K38" s="51"/>
    </row>
    <row r="39" spans="1:11" s="1" customFormat="1" ht="80.25" customHeight="1" x14ac:dyDescent="0.3">
      <c r="A39" s="23" t="s">
        <v>32</v>
      </c>
      <c r="B39" s="24">
        <f>COUNTIF(B15:B27,"En proceso")</f>
        <v>0</v>
      </c>
      <c r="C39" s="23" t="s">
        <v>33</v>
      </c>
      <c r="D39" s="25">
        <f>COUNTIF(B15:B27, "Con pago realizado")</f>
        <v>0</v>
      </c>
      <c r="E39" s="26" t="s">
        <v>34</v>
      </c>
      <c r="F39" s="27">
        <f>COUNTIF(B15:B27, "En espera de confirmar trámite o desahogo de prevención, con identidad acreditada")</f>
        <v>0</v>
      </c>
      <c r="G39" s="26" t="s">
        <v>35</v>
      </c>
      <c r="H39" s="27">
        <f>COUNTIF(B15:B27,"En proceso, con resolución del comité de transparencia")</f>
        <v>0</v>
      </c>
      <c r="J39" s="28" t="s">
        <v>36</v>
      </c>
      <c r="K39" s="25">
        <v>0</v>
      </c>
    </row>
    <row r="40" spans="1:11" s="1" customFormat="1" ht="80.25" customHeight="1" x14ac:dyDescent="0.3">
      <c r="A40" s="23" t="s">
        <v>37</v>
      </c>
      <c r="B40" s="24">
        <f>COUNTIF(B15:B27,"En proceso con prevención, sin identidad acreditada")</f>
        <v>0</v>
      </c>
      <c r="C40" s="23" t="s">
        <v>38</v>
      </c>
      <c r="D40" s="25">
        <f>COUNTIF(B15:B27, "Con pago realizado, datos personales")</f>
        <v>0</v>
      </c>
      <c r="E40" s="26" t="s">
        <v>39</v>
      </c>
      <c r="F40" s="27">
        <f>COUNTIF(B15:B27, "En espera de confirmar trámite o desahogo de prevención, sin identidad acreditada")</f>
        <v>0</v>
      </c>
      <c r="G40" s="26" t="s">
        <v>40</v>
      </c>
      <c r="H40" s="27">
        <f>COUNTIF(B15:B27,"En proceso, parcialmente competente")</f>
        <v>0</v>
      </c>
      <c r="J40" s="28" t="s">
        <v>41</v>
      </c>
      <c r="K40" s="25">
        <f>COUNTIF(J15:J26, "Confidenciales")</f>
        <v>0</v>
      </c>
    </row>
    <row r="41" spans="1:11" s="1" customFormat="1" ht="80.25" customHeight="1" x14ac:dyDescent="0.3">
      <c r="A41" s="23" t="s">
        <v>42</v>
      </c>
      <c r="B41" s="24">
        <f>COUNTIF(B15:B27,"En proceso con prórroga")</f>
        <v>0</v>
      </c>
      <c r="C41" s="23" t="s">
        <v>43</v>
      </c>
      <c r="D41" s="25">
        <f>COUNTIF(B15:B27, "Desechada por falta de pago")</f>
        <v>0</v>
      </c>
      <c r="E41" s="26" t="s">
        <v>44</v>
      </c>
      <c r="F41" s="27">
        <f>COUNTIF(B15:B27, "En espera de desahogo de prevención parcial")</f>
        <v>0</v>
      </c>
      <c r="G41" s="26" t="s">
        <v>45</v>
      </c>
      <c r="H41" s="27">
        <f>COUNTIF(B15:B27,"En proceso, parcialmente presentada")</f>
        <v>0</v>
      </c>
      <c r="J41" s="28" t="s">
        <v>46</v>
      </c>
      <c r="K41" s="25">
        <f>COUNTIF(J15:J26, "Parcialmente clasificadas")</f>
        <v>0</v>
      </c>
    </row>
    <row r="42" spans="1:11" s="1" customFormat="1" ht="80.25" customHeight="1" x14ac:dyDescent="0.3">
      <c r="A42" s="23" t="s">
        <v>47</v>
      </c>
      <c r="B42" s="24">
        <f>COUNTIF(B15:B27,"En proceso, información adicional")</f>
        <v>0</v>
      </c>
      <c r="C42" s="23" t="s">
        <v>48</v>
      </c>
      <c r="D42" s="25">
        <f>COUNTIF(B15:B27, "Desechada por falta de respuesta del sujeto obligado")</f>
        <v>0</v>
      </c>
      <c r="E42" s="26" t="s">
        <v>49</v>
      </c>
      <c r="F42" s="27">
        <f>COUNTIF(B15:B27, "En espera de forma de entrega")</f>
        <v>0</v>
      </c>
      <c r="G42" s="26" t="s">
        <v>50</v>
      </c>
      <c r="H42" s="27">
        <f>COUNTIF(B15:B27,"En proceso, sin identidad acreditada")</f>
        <v>0</v>
      </c>
      <c r="J42" s="28" t="s">
        <v>51</v>
      </c>
      <c r="K42" s="25">
        <f>COUNTIF(J15:J26, "Ninguna de las anteriores")</f>
        <v>0</v>
      </c>
    </row>
    <row r="43" spans="1:11" s="1" customFormat="1" ht="80.25" customHeight="1" x14ac:dyDescent="0.3">
      <c r="A43" s="23" t="s">
        <v>18</v>
      </c>
      <c r="B43" s="24">
        <f>COUNTIF(B15:B27,"Terminada")</f>
        <v>11</v>
      </c>
      <c r="C43" s="23" t="s">
        <v>52</v>
      </c>
      <c r="D43" s="25">
        <f>COUNTIF(B15:B27, "Desechada por falta de selección del medio de entrega")</f>
        <v>0</v>
      </c>
      <c r="E43" s="26" t="s">
        <v>53</v>
      </c>
      <c r="F43" s="27">
        <f>COUNTIF(B15:B27, "En espera de forma de entrega, datos personales")</f>
        <v>0</v>
      </c>
      <c r="G43" s="26" t="s">
        <v>54</v>
      </c>
      <c r="H43" s="27">
        <f>COUNTIF(B15:B27,"Pendiente de acreditación de la identidad")</f>
        <v>0</v>
      </c>
    </row>
    <row r="44" spans="1:11" s="1" customFormat="1" ht="80.25" customHeight="1" x14ac:dyDescent="0.3">
      <c r="A44" s="23" t="s">
        <v>55</v>
      </c>
      <c r="B44" s="24">
        <f>COUNTIF(B15:B27,"En espera de pago")</f>
        <v>0</v>
      </c>
      <c r="C44" s="23" t="s">
        <v>56</v>
      </c>
      <c r="D44" s="25">
        <f>COUNTIF(B15:B27,"En proceso con identidad acreditada")</f>
        <v>0</v>
      </c>
      <c r="E44" s="26" t="s">
        <v>57</v>
      </c>
      <c r="F44" s="27">
        <f>COUNTIF(B15:B27,"En proceso con prórroga, con identidad acreditada")</f>
        <v>0</v>
      </c>
      <c r="G44" s="26" t="s">
        <v>58</v>
      </c>
      <c r="H44" s="27">
        <f>COUNTIF(B15:B27,"Pendiente de entrega de respuesta")</f>
        <v>0</v>
      </c>
      <c r="J44" s="54" t="s">
        <v>59</v>
      </c>
      <c r="K44" s="55"/>
    </row>
    <row r="45" spans="1:11" s="1" customFormat="1" ht="80.25" customHeight="1" x14ac:dyDescent="0.3">
      <c r="A45" s="23" t="s">
        <v>60</v>
      </c>
      <c r="B45" s="24">
        <f>COUNTIF(B15:B27,"En espera de pago, datos personales")</f>
        <v>0</v>
      </c>
      <c r="C45" s="23" t="s">
        <v>61</v>
      </c>
      <c r="D45" s="25">
        <f>COUNTIF(B15:B27,"En proceso con prevención, con identidad acreditada")</f>
        <v>0</v>
      </c>
      <c r="E45" s="26" t="s">
        <v>62</v>
      </c>
      <c r="F45" s="27">
        <f>COUNTIF(B15:B27,"En proceso de entrega de informacion")</f>
        <v>0</v>
      </c>
      <c r="G45" s="26" t="s">
        <v>63</v>
      </c>
      <c r="H45" s="27">
        <f>COUNTIF(B15:B27,"Por registrar que se hizo efectivo el derecho")</f>
        <v>0</v>
      </c>
      <c r="J45" s="21" t="s">
        <v>64</v>
      </c>
      <c r="K45" s="21" t="s">
        <v>20</v>
      </c>
    </row>
    <row r="46" spans="1:11" s="1" customFormat="1" ht="80.25" customHeight="1" x14ac:dyDescent="0.3">
      <c r="A46" s="23" t="s">
        <v>65</v>
      </c>
      <c r="B46" s="24">
        <f>COUNTIF(B15:B27,"En espera de resolución del comité de transparencia")</f>
        <v>0</v>
      </c>
      <c r="C46" s="23" t="s">
        <v>66</v>
      </c>
      <c r="D46" s="25">
        <f>COUNTIF(B15:B27,"En proceso con prórroga, sin identidad acreditada")</f>
        <v>0</v>
      </c>
      <c r="E46" s="26" t="s">
        <v>67</v>
      </c>
      <c r="F46" s="27">
        <f>COUNTIF(B15:B27,"En proceso de entrega de información, datos personales")</f>
        <v>0</v>
      </c>
      <c r="G46" s="26" t="s">
        <v>68</v>
      </c>
      <c r="H46" s="27">
        <f>COUNTIF(B15:B27,"Regreso de paso")</f>
        <v>0</v>
      </c>
      <c r="J46" s="25">
        <f>COUNTIF(K15:K26,"SI")</f>
        <v>0</v>
      </c>
      <c r="K46" s="25">
        <f>COUNTIF(K15:K26,"No")</f>
        <v>12</v>
      </c>
    </row>
    <row r="47" spans="1:11" s="1" customFormat="1" ht="27" customHeight="1" x14ac:dyDescent="0.3">
      <c r="A47" s="29"/>
      <c r="B47" s="18">
        <f>SUM(B38+B39+B40+B41+B42+B43+B44+B45+B46+D38+D39+D40+D41+D42+D43+D44+D45+D46+F38+F39+F40+F41+F42+F43+F44+F45+F46+H46+H45+H44+H43+H42+H41+H40+H39+H38)</f>
        <v>12</v>
      </c>
      <c r="C47" s="29"/>
      <c r="D47" s="29"/>
      <c r="E47" s="29"/>
      <c r="F47"/>
      <c r="G47"/>
      <c r="H47"/>
    </row>
    <row r="48" spans="1:11" s="1" customFormat="1" x14ac:dyDescent="0.3"/>
    <row r="49" spans="1:12" s="1" customFormat="1" x14ac:dyDescent="0.3"/>
    <row r="50" spans="1:12" s="1" customFormat="1" x14ac:dyDescent="0.3"/>
    <row r="51" spans="1:12" s="1" customFormat="1" x14ac:dyDescent="0.3"/>
    <row r="52" spans="1:12" s="1" customFormat="1" ht="52.5" customHeight="1" thickBot="1" x14ac:dyDescent="0.35">
      <c r="A52" s="56" t="s">
        <v>69</v>
      </c>
      <c r="B52" s="56"/>
      <c r="C52" s="56"/>
      <c r="D52" s="56"/>
      <c r="E52" s="56"/>
      <c r="F52" s="56"/>
      <c r="G52" s="56"/>
      <c r="H52" s="56"/>
      <c r="I52" s="56"/>
      <c r="J52" s="56"/>
      <c r="K52" s="56"/>
      <c r="L52" s="56"/>
    </row>
  </sheetData>
  <mergeCells count="26">
    <mergeCell ref="A1:K6"/>
    <mergeCell ref="J36:K38"/>
    <mergeCell ref="A37:H37"/>
    <mergeCell ref="J44:K44"/>
    <mergeCell ref="A52:L52"/>
    <mergeCell ref="C7:E7"/>
    <mergeCell ref="C9:E9"/>
    <mergeCell ref="A30:K30"/>
    <mergeCell ref="A32:A34"/>
    <mergeCell ref="B32:C33"/>
    <mergeCell ref="D32:D33"/>
    <mergeCell ref="E32:E33"/>
    <mergeCell ref="B34:C34"/>
    <mergeCell ref="A12:K12"/>
    <mergeCell ref="A13:A14"/>
    <mergeCell ref="B13:B14"/>
    <mergeCell ref="K13:K14"/>
    <mergeCell ref="A7:B7"/>
    <mergeCell ref="J7:K7"/>
    <mergeCell ref="A9:B9"/>
    <mergeCell ref="A11:K11"/>
    <mergeCell ref="C13:C14"/>
    <mergeCell ref="D13:D14"/>
    <mergeCell ref="E13:E14"/>
    <mergeCell ref="F13:F14"/>
    <mergeCell ref="G13:J13"/>
  </mergeCells>
  <dataValidations count="8">
    <dataValidation type="textLength" errorStyle="warning" allowBlank="1" showInputMessage="1" showErrorMessage="1" errorTitle="Datos Personales" error="_x000a_En este formato no deberán capturarse datos personales de ningún tipo." promptTitle="Datos Personales" prompt="En este formato no deberán capturarse datos personales de ningún tipo." sqref="D15:D26">
      <formula1>1</formula1>
      <formula2>1</formula2>
    </dataValidation>
    <dataValidation allowBlank="1" showInputMessage="1" showErrorMessage="1" promptTitle="Deberá señalar siempre y cuando:" prompt="SI: se tenga un número de expediente._x000a_NO: el término legal que tenia el solicitante para interponer el recurso de revisión ha fenecido." sqref="K13:K14"/>
    <dataValidation allowBlank="1" showInputMessage="1" showErrorMessage="1" prompt="DD/MM/AAAA" sqref="J7:K7"/>
    <dataValidation allowBlank="1" showInputMessage="1" showErrorMessage="1" promptTitle="Deberá seleccionar:" prompt="_x000a_-Información Pública._x000a__x000a_-Datos Personales (de Derechos ARCO)." sqref="C13:C14"/>
    <dataValidation allowBlank="1" showInputMessage="1" showErrorMessage="1" promptTitle="De conformidad a la PNT" prompt="_x000a_Deberá seleccionar de lista desplegable." sqref="B13:B14"/>
    <dataValidation allowBlank="1" showInputMessage="1" showErrorMessage="1" prompt="Deberá seleccionar de la lista desplegable:_x000a_ _x000a_Si = Si tramitó prórroga en la solicitud _x000a__x000a_No = No tramitó prórroga en la solicitud " sqref="E13:E14"/>
    <dataValidation allowBlank="1" showInputMessage="1" showErrorMessage="1" prompt="Deberá seleccionar una opción" sqref="J14"/>
    <dataValidation errorStyle="information" allowBlank="1" showInputMessage="1" showErrorMessage="1" error="Debe asegurarse que al copiar en esta columna, los datos sean exclusivamente formato númerico.  " promptTitle="Nota" prompt="_x000a_Debe asegurarse que al copiar en esta columna, los datos sean exclusivamente formato númerico.  " sqref="A13:A14"/>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'D:\TRANSPARENCIA\2025\TAPJECH\OBLIGACIONES DE TRANSPARENCIA\UT\INF UT\[Informe_1ER_T_2025_TAPJECH_2.xlsx]Hoja4'!#REF!</xm:f>
          </x14:formula1>
          <xm:sqref>J17:J26 E15:E26 G15 G17:G26 J15 K15:K26</xm:sqref>
        </x14:dataValidation>
        <x14:dataValidation type="list" allowBlank="1" showInputMessage="1" showErrorMessage="1" prompt="Deberá señalar el ejercicio a reportar ">
          <x14:formula1>
            <xm:f>'D:\TRANSPARENCIA\2025\TAPJECH\OBLIGACIONES DE TRANSPARENCIA\UT\INF UT\[Informe_1ER_T_2025_TAPJECH_2.xlsx]Periodo'!#REF!</xm:f>
          </x14:formula1>
          <xm:sqref>G7</xm:sqref>
        </x14:dataValidation>
        <x14:dataValidation type="list" allowBlank="1" showInputMessage="1" showErrorMessage="1">
          <x14:formula1>
            <xm:f>'D:\TRANSPARENCIA\2025\TAPJECH\OBLIGACIONES DE TRANSPARENCIA\UT\INF UT\[Informe_1ER_T_2025_TAPJECH_2.xlsx]Hoja5'!#REF!</xm:f>
          </x14:formula1>
          <xm:sqref>B23:B26 B15:B21 C15:C26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Lorena MLCM. Cigarroa Matías</dc:creator>
  <cp:lastModifiedBy>Guerreras</cp:lastModifiedBy>
  <dcterms:created xsi:type="dcterms:W3CDTF">2025-10-13T16:38:45Z</dcterms:created>
  <dcterms:modified xsi:type="dcterms:W3CDTF">2026-01-21T05:54:47Z</dcterms:modified>
</cp:coreProperties>
</file>